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8" activeTab="20"/>
  </bookViews>
  <sheets>
    <sheet name="Г,4" sheetId="4" r:id="rId1"/>
    <sheet name="Г,8" sheetId="5" r:id="rId2"/>
    <sheet name="Б,40" sheetId="6" r:id="rId3"/>
    <sheet name="Б,43" sheetId="7" r:id="rId4"/>
    <sheet name="Б,46" sheetId="8" r:id="rId5"/>
    <sheet name="Б,47" sheetId="9" r:id="rId6"/>
    <sheet name="Б,48" sheetId="10" r:id="rId7"/>
    <sheet name="Б,49А" sheetId="11" r:id="rId8"/>
    <sheet name="Б,51А" sheetId="12" r:id="rId9"/>
    <sheet name="Б,52" sheetId="13" r:id="rId10"/>
    <sheet name="Б,54" sheetId="14" r:id="rId11"/>
    <sheet name="Б,59" sheetId="15" r:id="rId12"/>
    <sheet name="Н,59" sheetId="16" r:id="rId13"/>
    <sheet name="В,15" sheetId="17" r:id="rId14"/>
    <sheet name="В,17" sheetId="18" r:id="rId15"/>
    <sheet name="В,17.1" sheetId="19" r:id="rId16"/>
    <sheet name="В,17.2" sheetId="20" r:id="rId17"/>
    <sheet name="В,17.3" sheetId="21" r:id="rId18"/>
    <sheet name="В,17.4" sheetId="22" r:id="rId19"/>
    <sheet name="В,17.5" sheetId="23" r:id="rId20"/>
    <sheet name="В,17.6" sheetId="24" r:id="rId21"/>
  </sheets>
  <calcPr calcId="124519"/>
</workbook>
</file>

<file path=xl/calcChain.xml><?xml version="1.0" encoding="utf-8"?>
<calcChain xmlns="http://schemas.openxmlformats.org/spreadsheetml/2006/main">
  <c r="G10" i="23"/>
  <c r="F10"/>
  <c r="G10" i="22"/>
  <c r="F10"/>
  <c r="G10" i="21"/>
  <c r="F10"/>
  <c r="G10" i="20"/>
  <c r="F10"/>
  <c r="G10" i="19"/>
  <c r="F10"/>
  <c r="G10" i="18"/>
  <c r="F10"/>
  <c r="G10" i="17"/>
  <c r="F10"/>
  <c r="G10" i="16"/>
  <c r="F10"/>
  <c r="G10" i="15"/>
  <c r="F10"/>
  <c r="G10" i="14"/>
  <c r="F10"/>
  <c r="G10" i="13"/>
  <c r="F10"/>
  <c r="G10" i="12"/>
  <c r="F10"/>
  <c r="G10" i="11"/>
  <c r="F10"/>
  <c r="G10" i="10"/>
  <c r="F10"/>
  <c r="G10" i="9"/>
  <c r="F10"/>
  <c r="G10" i="8"/>
  <c r="F10"/>
  <c r="G10" i="7"/>
  <c r="F10"/>
  <c r="G10" i="6"/>
  <c r="F10"/>
  <c r="G10" i="5"/>
  <c r="F10"/>
  <c r="G10" i="4"/>
  <c r="F10"/>
  <c r="G10" i="24"/>
  <c r="F10"/>
  <c r="F45"/>
  <c r="D47"/>
  <c r="D39"/>
  <c r="E28"/>
  <c r="D28"/>
  <c r="D48" s="1"/>
  <c r="D6" s="1"/>
  <c r="D7" s="1"/>
  <c r="D8" s="1"/>
  <c r="D10"/>
  <c r="D9"/>
  <c r="D47" i="23"/>
  <c r="D39"/>
  <c r="E28"/>
  <c r="D28"/>
  <c r="D48" s="1"/>
  <c r="D6" s="1"/>
  <c r="D7" s="1"/>
  <c r="D8" s="1"/>
  <c r="D10"/>
  <c r="D9"/>
  <c r="D47" i="22"/>
  <c r="D39"/>
  <c r="E28"/>
  <c r="D28"/>
  <c r="D48" s="1"/>
  <c r="D6" s="1"/>
  <c r="D7" s="1"/>
  <c r="D8" s="1"/>
  <c r="D10"/>
  <c r="D9"/>
  <c r="D47" i="21"/>
  <c r="D39"/>
  <c r="E28"/>
  <c r="D28"/>
  <c r="D48" s="1"/>
  <c r="D6" s="1"/>
  <c r="D7" s="1"/>
  <c r="D8" s="1"/>
  <c r="D10"/>
  <c r="D9"/>
  <c r="D47" i="20"/>
  <c r="D10" s="1"/>
  <c r="D39"/>
  <c r="E28"/>
  <c r="D28"/>
  <c r="D48" s="1"/>
  <c r="D6" s="1"/>
  <c r="D7" s="1"/>
  <c r="D8" s="1"/>
  <c r="D9"/>
  <c r="D47" i="19"/>
  <c r="D39"/>
  <c r="E28"/>
  <c r="D28"/>
  <c r="D48" s="1"/>
  <c r="D6" s="1"/>
  <c r="D7" s="1"/>
  <c r="D8" s="1"/>
  <c r="D10"/>
  <c r="D9"/>
  <c r="D47" i="18"/>
  <c r="D39"/>
  <c r="E28"/>
  <c r="D28"/>
  <c r="D48" s="1"/>
  <c r="D6" s="1"/>
  <c r="D7" s="1"/>
  <c r="D8" s="1"/>
  <c r="D10"/>
  <c r="D9"/>
  <c r="D47" i="17"/>
  <c r="D10" s="1"/>
  <c r="D39"/>
  <c r="E28"/>
  <c r="D28"/>
  <c r="D48" s="1"/>
  <c r="D6" s="1"/>
  <c r="D7" s="1"/>
  <c r="D8" s="1"/>
  <c r="D9"/>
  <c r="D47" i="16"/>
  <c r="D10" s="1"/>
  <c r="D39"/>
  <c r="E28"/>
  <c r="D28"/>
  <c r="D48" s="1"/>
  <c r="D6" s="1"/>
  <c r="D7" s="1"/>
  <c r="D8" s="1"/>
  <c r="D9"/>
  <c r="D47" i="15"/>
  <c r="D39"/>
  <c r="E28"/>
  <c r="D28"/>
  <c r="D48" s="1"/>
  <c r="D6" s="1"/>
  <c r="D7" s="1"/>
  <c r="D8" s="1"/>
  <c r="D10"/>
  <c r="D9"/>
  <c r="D47" i="14"/>
  <c r="D10" s="1"/>
  <c r="D39"/>
  <c r="E28"/>
  <c r="D28"/>
  <c r="D48" s="1"/>
  <c r="D6" s="1"/>
  <c r="D7" s="1"/>
  <c r="D8" s="1"/>
  <c r="D9"/>
  <c r="D47" i="13"/>
  <c r="D39"/>
  <c r="E28"/>
  <c r="D28"/>
  <c r="D48" s="1"/>
  <c r="D6" s="1"/>
  <c r="D7" s="1"/>
  <c r="D8" s="1"/>
  <c r="D10"/>
  <c r="D9"/>
  <c r="D47" i="12"/>
  <c r="D39"/>
  <c r="E28"/>
  <c r="D28"/>
  <c r="D48" s="1"/>
  <c r="D6" s="1"/>
  <c r="D7" s="1"/>
  <c r="D8" s="1"/>
  <c r="D10"/>
  <c r="D9"/>
  <c r="D47" i="11"/>
  <c r="D39"/>
  <c r="D28"/>
  <c r="E28" s="1"/>
  <c r="D10"/>
  <c r="D9"/>
  <c r="D47" i="10"/>
  <c r="D39"/>
  <c r="E28"/>
  <c r="D28"/>
  <c r="D48" s="1"/>
  <c r="D6" s="1"/>
  <c r="D7" s="1"/>
  <c r="D8" s="1"/>
  <c r="D10"/>
  <c r="D9"/>
  <c r="D47" i="9"/>
  <c r="D39"/>
  <c r="E28"/>
  <c r="D28"/>
  <c r="D48" s="1"/>
  <c r="D6" s="1"/>
  <c r="D7" s="1"/>
  <c r="D8" s="1"/>
  <c r="D10"/>
  <c r="D9"/>
  <c r="D47" i="8"/>
  <c r="D39"/>
  <c r="E28"/>
  <c r="D28"/>
  <c r="D48" s="1"/>
  <c r="D6" s="1"/>
  <c r="D7" s="1"/>
  <c r="D8" s="1"/>
  <c r="D10"/>
  <c r="D9"/>
  <c r="D47" i="7"/>
  <c r="D39"/>
  <c r="E28"/>
  <c r="D28"/>
  <c r="D48" s="1"/>
  <c r="D6" s="1"/>
  <c r="D7" s="1"/>
  <c r="D8" s="1"/>
  <c r="D10"/>
  <c r="D9"/>
  <c r="D47" i="6"/>
  <c r="D39"/>
  <c r="E28"/>
  <c r="D28"/>
  <c r="D48" s="1"/>
  <c r="D6" s="1"/>
  <c r="D7" s="1"/>
  <c r="D8" s="1"/>
  <c r="D10"/>
  <c r="D9"/>
  <c r="D47" i="5"/>
  <c r="D10" s="1"/>
  <c r="D39"/>
  <c r="E28"/>
  <c r="D28"/>
  <c r="D48" s="1"/>
  <c r="D6" s="1"/>
  <c r="D7" s="1"/>
  <c r="D8" s="1"/>
  <c r="D9"/>
  <c r="E28" i="4"/>
  <c r="D9"/>
  <c r="D39"/>
  <c r="D48"/>
  <c r="D28"/>
  <c r="D47"/>
  <c r="D10" s="1"/>
  <c r="D48" i="11" l="1"/>
  <c r="D6" s="1"/>
  <c r="D7" s="1"/>
  <c r="D8" s="1"/>
  <c r="D6" i="4"/>
  <c r="D7" l="1"/>
  <c r="D8" s="1"/>
</calcChain>
</file>

<file path=xl/sharedStrings.xml><?xml version="1.0" encoding="utf-8"?>
<sst xmlns="http://schemas.openxmlformats.org/spreadsheetml/2006/main" count="1597" uniqueCount="62">
  <si>
    <t>Кол-во этажей</t>
  </si>
  <si>
    <t xml:space="preserve">Сумма за содержание и текущий ремонт общего имущества, руб. в месяц </t>
  </si>
  <si>
    <t xml:space="preserve">Общая сумма начислений в месяц. руб. </t>
  </si>
  <si>
    <t>Содержание жилого дома</t>
  </si>
  <si>
    <t>Содержание конструктивных элементов зданий, обслуживание внутридомового инженерного оборудования ( в том числе аварийное обслуживание)</t>
  </si>
  <si>
    <t>Обслуживание дымоходов и вентиляционных шахт</t>
  </si>
  <si>
    <t>Дератизация и дезинсекция по  уничтожению грызунов и насекомых</t>
  </si>
  <si>
    <t>итого:</t>
  </si>
  <si>
    <t>Текущий ремонт жилого дома</t>
  </si>
  <si>
    <t>Ремонт конструктивных элементов зданий</t>
  </si>
  <si>
    <t>Ремонт внутридомового инженерного оборудования</t>
  </si>
  <si>
    <t>Итого стоимость 1 кв.м.</t>
  </si>
  <si>
    <t>Услуги по управлению</t>
  </si>
  <si>
    <t>Санитарное обслуживание домовладений- уборка придомовой территории , уход за зелеными насаждениями</t>
  </si>
  <si>
    <t>Сбор, транспортировка и захоронение твердых бытовых отходов</t>
  </si>
  <si>
    <t>Организация мест для накопления и накопление отработанных ртутьсодержащих ламп и их передача в спец. организации</t>
  </si>
  <si>
    <t>Обслуживание общедомовых приборов учета системы отопления</t>
  </si>
  <si>
    <t>Обслуживание общедомовых приборов учета системы горячего водоснабжения</t>
  </si>
  <si>
    <t>Обслуживание общедомовых приборов учета системы холодного водоснабжения</t>
  </si>
  <si>
    <t>Ремонт внутридомового газового оборудования</t>
  </si>
  <si>
    <t>Ед. изм.</t>
  </si>
  <si>
    <t>руб./кв.м  общей площади</t>
  </si>
  <si>
    <t>Сумма в месяц</t>
  </si>
  <si>
    <t>Уборка мест общего пользования</t>
  </si>
  <si>
    <t>Содержание иного общего имущества:</t>
  </si>
  <si>
    <t>Общая площадь, кв.м</t>
  </si>
  <si>
    <t>Сумма на  2015г.</t>
  </si>
  <si>
    <t xml:space="preserve">  в т.ч. общая сумма на текущий ремонт жилого дома  на 2015г.</t>
  </si>
  <si>
    <t xml:space="preserve">  в т.ч. общая сумма на содержание  жилого дома  на 2015г.</t>
  </si>
  <si>
    <t>Содержание систем внутридомового газового оборудования</t>
  </si>
  <si>
    <t>в т.ч. комиссионный сбор банка за прием платежей ЖКУ</t>
  </si>
  <si>
    <t>Расчет нормативной стоимости на содержание и текущий ремонт для населения 6-11- этажных благоустроенных домов</t>
  </si>
  <si>
    <t>Обслуживание мусоропроводов</t>
  </si>
  <si>
    <t>Нормативная стоимость услуг по обслуживанию лифтового хозяйства жилых домов</t>
  </si>
  <si>
    <t>Техническое обслуживание лифтов</t>
  </si>
  <si>
    <t>Обслуживание диспетчерских систем инженерного оборудования</t>
  </si>
  <si>
    <t>Обслуживание лифтов без диспетчерских систем инженерного оборудования</t>
  </si>
  <si>
    <t>Техническое освидетельствование лифтов</t>
  </si>
  <si>
    <t>Обслуживание лифтов по сроку службы</t>
  </si>
  <si>
    <t>Проведение электрических измерений</t>
  </si>
  <si>
    <t>Адрес:  ул. Геологов, 4</t>
  </si>
  <si>
    <t>Адрес:  ул. Геологов, 8</t>
  </si>
  <si>
    <t>Адрес:  ул. Космонавта Беляева, 40</t>
  </si>
  <si>
    <t>Адрес:  ул. Космонавта Беляева, 43</t>
  </si>
  <si>
    <t>Адрес:  ул. Космонавта Беляева, 46</t>
  </si>
  <si>
    <t>Адрес:  ул. Космонавта Беляева, 47</t>
  </si>
  <si>
    <t>Адрес:  ул. Космонавта Беляева, 48</t>
  </si>
  <si>
    <t>Адрес:  ул. Космонавта Беляева, 49А</t>
  </si>
  <si>
    <t>Адрес:  ул. Космонавта Беляева, 51А</t>
  </si>
  <si>
    <t>Адрес:  ул. Космонавта Беляева, 52</t>
  </si>
  <si>
    <t>Адрес:  ул. Космонавта Беляева, 54</t>
  </si>
  <si>
    <t>Адрес:  ул. Космонавта Беляева, 59</t>
  </si>
  <si>
    <t>Адрес:  ул. Нефтяников, 59</t>
  </si>
  <si>
    <t>6 и 7</t>
  </si>
  <si>
    <t>Адрес:  ул. Милиционера Власова, 15</t>
  </si>
  <si>
    <t>Адрес:  ул. Милиционера Власова, 17</t>
  </si>
  <si>
    <t>Адрес:  ул. Милиционера Власова, 17.1</t>
  </si>
  <si>
    <t>Адрес:  ул. Милиционера Власова, 17.2</t>
  </si>
  <si>
    <t>Адрес:  ул. Милиционера Власова, 17.3</t>
  </si>
  <si>
    <t>Адрес:  ул. Милиционера Власова, 17.4</t>
  </si>
  <si>
    <t>Адрес:  ул. Милиционера Власова, 17.5</t>
  </si>
  <si>
    <t>Адрес:  ул. Милиционера Власова, 17.6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</si>
</sst>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5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u/>
      <sz val="10"/>
      <name val="Arial Cyr"/>
      <charset val="204"/>
    </font>
    <font>
      <b/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4"/>
      <name val="Arial Cyr"/>
      <charset val="204"/>
    </font>
    <font>
      <sz val="14"/>
      <name val="Arial Cyr"/>
      <charset val="204"/>
    </font>
    <font>
      <b/>
      <sz val="20"/>
      <name val="Arial Cyr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Border="1"/>
    <xf numFmtId="0" fontId="2" fillId="0" borderId="0" xfId="0" applyFont="1" applyBorder="1" applyAlignment="1">
      <alignment horizontal="justify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4" fontId="7" fillId="0" borderId="0" xfId="0" applyNumberFormat="1" applyFont="1" applyAlignment="1">
      <alignment horizontal="left"/>
    </xf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0" xfId="0" applyFont="1" applyFill="1" applyBorder="1"/>
    <xf numFmtId="4" fontId="8" fillId="0" borderId="0" xfId="0" applyNumberFormat="1" applyFont="1"/>
    <xf numFmtId="0" fontId="3" fillId="0" borderId="0" xfId="0" applyFont="1" applyBorder="1"/>
    <xf numFmtId="0" fontId="4" fillId="0" borderId="0" xfId="0" applyFont="1" applyBorder="1"/>
    <xf numFmtId="4" fontId="4" fillId="0" borderId="0" xfId="0" applyNumberFormat="1" applyFont="1" applyBorder="1"/>
    <xf numFmtId="4" fontId="8" fillId="0" borderId="1" xfId="0" applyNumberFormat="1" applyFont="1" applyBorder="1"/>
    <xf numFmtId="0" fontId="9" fillId="0" borderId="0" xfId="0" applyFont="1"/>
    <xf numFmtId="43" fontId="0" fillId="0" borderId="0" xfId="0" applyNumberFormat="1"/>
    <xf numFmtId="0" fontId="8" fillId="0" borderId="0" xfId="0" applyFont="1" applyAlignment="1">
      <alignment horizontal="center"/>
    </xf>
    <xf numFmtId="4" fontId="11" fillId="0" borderId="0" xfId="0" applyNumberFormat="1" applyFont="1" applyAlignment="1">
      <alignment horizontal="center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43" fontId="9" fillId="0" borderId="0" xfId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3" fillId="0" borderId="0" xfId="0" applyFont="1"/>
    <xf numFmtId="2" fontId="8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0" fillId="0" borderId="0" xfId="0" applyNumberFormat="1" applyBorder="1"/>
    <xf numFmtId="16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vertical="center" wrapText="1"/>
    </xf>
    <xf numFmtId="2" fontId="14" fillId="2" borderId="0" xfId="0" applyNumberFormat="1" applyFont="1" applyFill="1" applyAlignment="1">
      <alignment horizontal="center"/>
    </xf>
    <xf numFmtId="43" fontId="14" fillId="2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51"/>
  <sheetViews>
    <sheetView topLeftCell="A7"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35.25" customHeight="1">
      <c r="A1" s="5"/>
      <c r="B1" s="34" t="s">
        <v>40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47.25" customHeight="1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21" customHeight="1">
      <c r="A3" s="5"/>
      <c r="B3" s="5" t="s">
        <v>0</v>
      </c>
      <c r="C3" s="5"/>
      <c r="D3" s="28">
        <v>10</v>
      </c>
      <c r="L3" s="4"/>
      <c r="M3" s="4"/>
    </row>
    <row r="4" spans="1:13" ht="21" customHeight="1">
      <c r="A4" s="5"/>
      <c r="B4" s="5" t="s">
        <v>25</v>
      </c>
      <c r="C4" s="5"/>
      <c r="D4" s="35">
        <v>3449</v>
      </c>
      <c r="L4" s="4"/>
      <c r="M4" s="4"/>
    </row>
    <row r="5" spans="1:13" ht="21" customHeight="1">
      <c r="A5" s="5"/>
      <c r="B5" s="5"/>
      <c r="C5" s="5"/>
      <c r="D5" s="28"/>
      <c r="L5" s="4"/>
      <c r="M5" s="4"/>
    </row>
    <row r="6" spans="1:13" ht="39" customHeight="1">
      <c r="A6" s="5"/>
      <c r="B6" s="9" t="s">
        <v>1</v>
      </c>
      <c r="C6" s="9"/>
      <c r="D6" s="33">
        <f>D48*D4</f>
        <v>81810.280000000013</v>
      </c>
      <c r="L6" s="4"/>
      <c r="M6" s="4"/>
    </row>
    <row r="7" spans="1:13" ht="21" customHeight="1">
      <c r="A7" s="5"/>
      <c r="B7" s="10" t="s">
        <v>2</v>
      </c>
      <c r="C7" s="10"/>
      <c r="D7" s="29">
        <f>D6</f>
        <v>81810.280000000013</v>
      </c>
      <c r="L7" s="4"/>
      <c r="M7" s="4"/>
    </row>
    <row r="8" spans="1:13" ht="25.5" customHeight="1">
      <c r="A8" s="5"/>
      <c r="B8" s="30" t="s">
        <v>26</v>
      </c>
      <c r="C8" s="10"/>
      <c r="D8" s="29">
        <f>D7*12</f>
        <v>981723.3600000001</v>
      </c>
      <c r="L8" s="4"/>
      <c r="M8" s="4"/>
    </row>
    <row r="9" spans="1:13" ht="33.75" customHeight="1">
      <c r="A9" s="5"/>
      <c r="B9" s="31" t="s">
        <v>28</v>
      </c>
      <c r="C9" s="26"/>
      <c r="D9" s="32">
        <f>(D28+D39)*D4*12</f>
        <v>695732.28000000014</v>
      </c>
      <c r="L9" s="4"/>
      <c r="M9" s="4"/>
    </row>
    <row r="10" spans="1:13" ht="36" customHeight="1">
      <c r="A10" s="5"/>
      <c r="B10" s="31" t="s">
        <v>27</v>
      </c>
      <c r="C10" s="26"/>
      <c r="D10" s="32">
        <f>D47*D4*12</f>
        <v>285991.08</v>
      </c>
      <c r="E10">
        <v>19.97</v>
      </c>
      <c r="F10" s="27">
        <f>E10*D10/100</f>
        <v>57112.418676000001</v>
      </c>
      <c r="G10" s="43">
        <f>D10-F10</f>
        <v>228878.66132400002</v>
      </c>
      <c r="L10" s="4"/>
      <c r="M10" s="4"/>
    </row>
    <row r="11" spans="1:13" ht="25.5" customHeight="1">
      <c r="A11" s="5"/>
      <c r="B11" s="10"/>
      <c r="C11" s="10"/>
      <c r="D11" s="11"/>
      <c r="L11" s="4"/>
      <c r="M11" s="4"/>
    </row>
    <row r="12" spans="1:13" ht="21" customHeight="1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.75" customHeight="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37.5" customHeight="1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 ht="16.5" customHeight="1">
      <c r="A15" s="14"/>
      <c r="B15" s="12" t="s">
        <v>24</v>
      </c>
      <c r="C15" s="14"/>
      <c r="D15" s="15"/>
      <c r="E15" s="3"/>
      <c r="L15" s="4"/>
      <c r="M15" s="4"/>
    </row>
    <row r="16" spans="1:13" ht="53.25" customHeight="1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 ht="37.5" customHeight="1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30.75" customHeight="1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 ht="21" customHeight="1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 ht="26.25" customHeight="1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 customHeight="1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41.25" customHeight="1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9.25" customHeight="1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 customHeight="1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7.75" customHeight="1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 ht="21" customHeight="1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38.25" customHeight="1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21" customHeight="1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 ht="21" customHeight="1">
      <c r="A29" s="5"/>
      <c r="B29" s="22"/>
      <c r="C29" s="37"/>
      <c r="D29" s="22"/>
      <c r="E29" s="3"/>
      <c r="L29" s="4"/>
      <c r="M29" s="4"/>
    </row>
    <row r="30" spans="1:13" ht="27.75" customHeight="1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 ht="22.5" customHeight="1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7" customHeight="1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7.75" customHeight="1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 ht="21" customHeight="1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 ht="21" customHeight="1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 ht="21" customHeight="1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 ht="21" customHeight="1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 customHeight="1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26.25" customHeight="1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 ht="21" customHeight="1">
      <c r="A40" s="5"/>
      <c r="B40" s="22"/>
      <c r="C40" s="37"/>
      <c r="D40" s="22"/>
      <c r="E40" s="3"/>
      <c r="L40" s="4"/>
      <c r="M40" s="4"/>
    </row>
    <row r="41" spans="1:13" ht="21" customHeight="1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 ht="21" customHeight="1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 ht="21" customHeight="1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 ht="21" customHeight="1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 ht="21" customHeight="1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33" customHeight="1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21" customHeight="1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21" customHeight="1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0866141732283472" right="0.70866141732283472" top="0.18" bottom="0.16" header="0.31496062992125984" footer="0.31496062992125984"/>
  <pageSetup paperSize="9" scale="86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49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3864.3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91661.196000000011</v>
      </c>
      <c r="L6" s="4"/>
      <c r="M6" s="4"/>
    </row>
    <row r="7" spans="1:13" ht="18">
      <c r="A7" s="5"/>
      <c r="B7" s="10" t="s">
        <v>2</v>
      </c>
      <c r="C7" s="10"/>
      <c r="D7" s="29">
        <f>D6</f>
        <v>91661.196000000011</v>
      </c>
      <c r="L7" s="4"/>
      <c r="M7" s="4"/>
    </row>
    <row r="8" spans="1:13" ht="18">
      <c r="A8" s="5"/>
      <c r="B8" s="30" t="s">
        <v>26</v>
      </c>
      <c r="C8" s="10"/>
      <c r="D8" s="29">
        <f>D7*12</f>
        <v>1099934.3520000002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779506.59600000014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320427.75600000005</v>
      </c>
      <c r="E10">
        <v>19.97</v>
      </c>
      <c r="F10" s="27">
        <f>E10*D10/100</f>
        <v>63989.422873200012</v>
      </c>
      <c r="G10" s="43">
        <f>D10-F10</f>
        <v>256438.33312680005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50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3864.9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91675.428000000014</v>
      </c>
      <c r="L6" s="4"/>
      <c r="M6" s="4"/>
    </row>
    <row r="7" spans="1:13" ht="18">
      <c r="A7" s="5"/>
      <c r="B7" s="10" t="s">
        <v>2</v>
      </c>
      <c r="C7" s="10"/>
      <c r="D7" s="29">
        <f>D6</f>
        <v>91675.428000000014</v>
      </c>
      <c r="L7" s="4"/>
      <c r="M7" s="4"/>
    </row>
    <row r="8" spans="1:13" ht="18">
      <c r="A8" s="5"/>
      <c r="B8" s="30" t="s">
        <v>26</v>
      </c>
      <c r="C8" s="10"/>
      <c r="D8" s="29">
        <f>D7*12</f>
        <v>1100105.1360000002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779627.62800000014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320477.50800000003</v>
      </c>
      <c r="E10">
        <v>19.97</v>
      </c>
      <c r="F10" s="27">
        <f>E10*D10/100</f>
        <v>63999.358347599999</v>
      </c>
      <c r="G10" s="43">
        <f>D10-F10</f>
        <v>256478.14965240002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3.140625" bestFit="1" customWidth="1"/>
    <col min="7" max="7" width="18" bestFit="1" customWidth="1"/>
  </cols>
  <sheetData>
    <row r="1" spans="1:13" ht="26.25">
      <c r="A1" s="5"/>
      <c r="B1" s="34" t="s">
        <v>51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10</v>
      </c>
      <c r="L3" s="4"/>
      <c r="M3" s="4"/>
    </row>
    <row r="4" spans="1:13" ht="18">
      <c r="A4" s="5"/>
      <c r="B4" s="5" t="s">
        <v>25</v>
      </c>
      <c r="C4" s="5"/>
      <c r="D4" s="35">
        <v>8689.7000000000007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206119.68400000004</v>
      </c>
      <c r="L6" s="4"/>
      <c r="M6" s="4"/>
    </row>
    <row r="7" spans="1:13" ht="18">
      <c r="A7" s="5"/>
      <c r="B7" s="10" t="s">
        <v>2</v>
      </c>
      <c r="C7" s="10"/>
      <c r="D7" s="29">
        <f>D6</f>
        <v>206119.68400000004</v>
      </c>
      <c r="L7" s="4"/>
      <c r="M7" s="4"/>
    </row>
    <row r="8" spans="1:13" ht="18">
      <c r="A8" s="5"/>
      <c r="B8" s="30" t="s">
        <v>26</v>
      </c>
      <c r="C8" s="10"/>
      <c r="D8" s="29">
        <f>D7*12</f>
        <v>2473436.2080000006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1752886.2840000002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720549.92400000012</v>
      </c>
      <c r="E10">
        <v>19.97</v>
      </c>
      <c r="F10" s="27">
        <f>E10*D10/100</f>
        <v>143893.8198228</v>
      </c>
      <c r="G10" s="43">
        <f>D10-F10</f>
        <v>576656.10417720012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3.140625" bestFit="1" customWidth="1"/>
    <col min="7" max="7" width="18" bestFit="1" customWidth="1"/>
  </cols>
  <sheetData>
    <row r="1" spans="1:13" ht="26.25">
      <c r="A1" s="5"/>
      <c r="B1" s="34" t="s">
        <v>52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40" t="s">
        <v>53</v>
      </c>
      <c r="L3" s="4"/>
      <c r="M3" s="4"/>
    </row>
    <row r="4" spans="1:13" ht="18">
      <c r="A4" s="5"/>
      <c r="B4" s="5" t="s">
        <v>25</v>
      </c>
      <c r="C4" s="5"/>
      <c r="D4" s="35">
        <v>6175.8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146489.97600000002</v>
      </c>
      <c r="L6" s="4"/>
      <c r="M6" s="4"/>
    </row>
    <row r="7" spans="1:13" ht="18">
      <c r="A7" s="5"/>
      <c r="B7" s="10" t="s">
        <v>2</v>
      </c>
      <c r="C7" s="10"/>
      <c r="D7" s="29">
        <f>D6</f>
        <v>146489.97600000002</v>
      </c>
      <c r="L7" s="4"/>
      <c r="M7" s="4"/>
    </row>
    <row r="8" spans="1:13" ht="18">
      <c r="A8" s="5"/>
      <c r="B8" s="30" t="s">
        <v>26</v>
      </c>
      <c r="C8" s="10"/>
      <c r="D8" s="29">
        <f>D7*12</f>
        <v>1757879.7120000003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1245782.3760000002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512097.33600000007</v>
      </c>
      <c r="E10">
        <v>19.97</v>
      </c>
      <c r="F10" s="27">
        <f>E10*D10/100</f>
        <v>102265.8379992</v>
      </c>
      <c r="G10" s="43">
        <f>D10-F10</f>
        <v>409831.49800080009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54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5826.92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138214.54240000001</v>
      </c>
      <c r="L6" s="4"/>
      <c r="M6" s="4"/>
    </row>
    <row r="7" spans="1:13" ht="18">
      <c r="A7" s="5"/>
      <c r="B7" s="10" t="s">
        <v>2</v>
      </c>
      <c r="C7" s="10"/>
      <c r="D7" s="29">
        <f>D6</f>
        <v>138214.54240000001</v>
      </c>
      <c r="L7" s="4"/>
      <c r="M7" s="4"/>
    </row>
    <row r="8" spans="1:13" ht="18">
      <c r="A8" s="5"/>
      <c r="B8" s="30" t="s">
        <v>26</v>
      </c>
      <c r="C8" s="10"/>
      <c r="D8" s="29">
        <f>D7*12</f>
        <v>1658574.5088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1175406.3024000002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483168.20640000002</v>
      </c>
      <c r="E10">
        <v>19.97</v>
      </c>
      <c r="F10" s="27">
        <f>E10*D10/100</f>
        <v>96488.690818080009</v>
      </c>
      <c r="G10" s="43">
        <f>D10-F10</f>
        <v>386679.51558192004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55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3796.4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90050.608000000007</v>
      </c>
      <c r="L6" s="4"/>
      <c r="M6" s="4"/>
    </row>
    <row r="7" spans="1:13" ht="18">
      <c r="A7" s="5"/>
      <c r="B7" s="10" t="s">
        <v>2</v>
      </c>
      <c r="C7" s="10"/>
      <c r="D7" s="29">
        <f>D6</f>
        <v>90050.608000000007</v>
      </c>
      <c r="L7" s="4"/>
      <c r="M7" s="4"/>
    </row>
    <row r="8" spans="1:13" ht="18">
      <c r="A8" s="5"/>
      <c r="B8" s="30" t="s">
        <v>26</v>
      </c>
      <c r="C8" s="10"/>
      <c r="D8" s="29">
        <f>D7*12</f>
        <v>1080607.2960000001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765809.80800000019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314797.48800000001</v>
      </c>
      <c r="E10">
        <v>19.97</v>
      </c>
      <c r="F10" s="27">
        <f>E10*D10/100</f>
        <v>62865.058353599998</v>
      </c>
      <c r="G10" s="43">
        <f>D10-F10</f>
        <v>251932.42964640001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56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3830.7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90864.203999999998</v>
      </c>
      <c r="L6" s="4"/>
      <c r="M6" s="4"/>
    </row>
    <row r="7" spans="1:13" ht="18">
      <c r="A7" s="5"/>
      <c r="B7" s="10" t="s">
        <v>2</v>
      </c>
      <c r="C7" s="10"/>
      <c r="D7" s="29">
        <f>D6</f>
        <v>90864.203999999998</v>
      </c>
      <c r="L7" s="4"/>
      <c r="M7" s="4"/>
    </row>
    <row r="8" spans="1:13" ht="18">
      <c r="A8" s="5"/>
      <c r="B8" s="30" t="s">
        <v>26</v>
      </c>
      <c r="C8" s="10"/>
      <c r="D8" s="29">
        <f>D7*12</f>
        <v>1090370.4479999999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772728.804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317641.64399999997</v>
      </c>
      <c r="E10">
        <v>19.97</v>
      </c>
      <c r="F10" s="27">
        <f>E10*D10/100</f>
        <v>63433.036306799993</v>
      </c>
      <c r="G10" s="43">
        <f>D10-F10</f>
        <v>254208.60769319997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57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3802.8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90202.416000000012</v>
      </c>
      <c r="L6" s="4"/>
      <c r="M6" s="4"/>
    </row>
    <row r="7" spans="1:13" ht="18">
      <c r="A7" s="5"/>
      <c r="B7" s="10" t="s">
        <v>2</v>
      </c>
      <c r="C7" s="10"/>
      <c r="D7" s="29">
        <f>D6</f>
        <v>90202.416000000012</v>
      </c>
      <c r="L7" s="4"/>
      <c r="M7" s="4"/>
    </row>
    <row r="8" spans="1:13" ht="18">
      <c r="A8" s="5"/>
      <c r="B8" s="30" t="s">
        <v>26</v>
      </c>
      <c r="C8" s="10"/>
      <c r="D8" s="29">
        <f>D7*12</f>
        <v>1082428.9920000001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767100.81600000011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315328.17600000004</v>
      </c>
      <c r="E10">
        <v>19.97</v>
      </c>
      <c r="F10" s="27">
        <f>E10*D10/100</f>
        <v>62971.036747200007</v>
      </c>
      <c r="G10" s="43">
        <f>D10-F10</f>
        <v>252357.13925280003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58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3877.3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91969.556000000011</v>
      </c>
      <c r="L6" s="4"/>
      <c r="M6" s="4"/>
    </row>
    <row r="7" spans="1:13" ht="18">
      <c r="A7" s="5"/>
      <c r="B7" s="10" t="s">
        <v>2</v>
      </c>
      <c r="C7" s="10"/>
      <c r="D7" s="29">
        <f>D6</f>
        <v>91969.556000000011</v>
      </c>
      <c r="L7" s="4"/>
      <c r="M7" s="4"/>
    </row>
    <row r="8" spans="1:13" ht="18">
      <c r="A8" s="5"/>
      <c r="B8" s="30" t="s">
        <v>26</v>
      </c>
      <c r="C8" s="10"/>
      <c r="D8" s="29">
        <f>D7*12</f>
        <v>1103634.6720000003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782128.95600000024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321505.71600000001</v>
      </c>
      <c r="E10">
        <v>19.97</v>
      </c>
      <c r="F10" s="27">
        <f>E10*D10/100</f>
        <v>64204.691485200005</v>
      </c>
      <c r="G10" s="43">
        <f>D10-F10</f>
        <v>257301.0245148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59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3904.9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92624.228000000017</v>
      </c>
      <c r="L6" s="4"/>
      <c r="M6" s="4"/>
    </row>
    <row r="7" spans="1:13" ht="18">
      <c r="A7" s="5"/>
      <c r="B7" s="10" t="s">
        <v>2</v>
      </c>
      <c r="C7" s="10"/>
      <c r="D7" s="29">
        <f>D6</f>
        <v>92624.228000000017</v>
      </c>
      <c r="L7" s="4"/>
      <c r="M7" s="4"/>
    </row>
    <row r="8" spans="1:13" ht="18">
      <c r="A8" s="5"/>
      <c r="B8" s="30" t="s">
        <v>26</v>
      </c>
      <c r="C8" s="10"/>
      <c r="D8" s="29">
        <f>D7*12</f>
        <v>1111490.7360000003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787696.42800000007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323794.30800000002</v>
      </c>
      <c r="E10">
        <v>19.97</v>
      </c>
      <c r="F10" s="27">
        <f>E10*D10/100</f>
        <v>64661.723307600005</v>
      </c>
      <c r="G10" s="43">
        <f>D10-F10</f>
        <v>259132.58469240001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3.140625" bestFit="1" customWidth="1"/>
    <col min="7" max="7" width="18" bestFit="1" customWidth="1"/>
  </cols>
  <sheetData>
    <row r="1" spans="1:13" ht="26.25">
      <c r="A1" s="5"/>
      <c r="B1" s="34" t="s">
        <v>41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8586.5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203671.78000000003</v>
      </c>
      <c r="L6" s="4"/>
      <c r="M6" s="4"/>
    </row>
    <row r="7" spans="1:13" ht="18">
      <c r="A7" s="5"/>
      <c r="B7" s="10" t="s">
        <v>2</v>
      </c>
      <c r="C7" s="10"/>
      <c r="D7" s="29">
        <f>D6</f>
        <v>203671.78000000003</v>
      </c>
      <c r="L7" s="4"/>
      <c r="M7" s="4"/>
    </row>
    <row r="8" spans="1:13" ht="18">
      <c r="A8" s="5"/>
      <c r="B8" s="30" t="s">
        <v>26</v>
      </c>
      <c r="C8" s="10"/>
      <c r="D8" s="29">
        <f>D7*12</f>
        <v>2444061.3600000003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1732068.7800000003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711992.58000000007</v>
      </c>
      <c r="E10">
        <v>19.97</v>
      </c>
      <c r="F10" s="27">
        <f>E10*D10/100</f>
        <v>142184.91822600001</v>
      </c>
      <c r="G10" s="43">
        <f>D10-F10</f>
        <v>569807.66177400004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60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3860.9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91580.54800000001</v>
      </c>
      <c r="L6" s="4"/>
      <c r="M6" s="4"/>
    </row>
    <row r="7" spans="1:13" ht="18">
      <c r="A7" s="5"/>
      <c r="B7" s="10" t="s">
        <v>2</v>
      </c>
      <c r="C7" s="10"/>
      <c r="D7" s="29">
        <f>D6</f>
        <v>91580.54800000001</v>
      </c>
      <c r="L7" s="4"/>
      <c r="M7" s="4"/>
    </row>
    <row r="8" spans="1:13" ht="18">
      <c r="A8" s="5"/>
      <c r="B8" s="30" t="s">
        <v>26</v>
      </c>
      <c r="C8" s="10"/>
      <c r="D8" s="29">
        <f>D7*12</f>
        <v>1098966.5760000001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778820.74800000014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320145.82799999998</v>
      </c>
      <c r="E10">
        <v>19.97</v>
      </c>
      <c r="F10" s="27">
        <f>E10*D10/100</f>
        <v>63933.121851599986</v>
      </c>
      <c r="G10" s="43">
        <f>D10-F10</f>
        <v>256212.7061484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</sheetPr>
  <dimension ref="A1:N51"/>
  <sheetViews>
    <sheetView tabSelected="1" workbookViewId="0">
      <selection activeCell="H8" sqref="H8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5.28515625" customWidth="1"/>
    <col min="7" max="7" width="18" bestFit="1" customWidth="1"/>
  </cols>
  <sheetData>
    <row r="1" spans="1:13" ht="26.25">
      <c r="A1" s="5"/>
      <c r="B1" s="34" t="s">
        <v>61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3832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90895.040000000008</v>
      </c>
      <c r="L6" s="4"/>
      <c r="M6" s="4"/>
    </row>
    <row r="7" spans="1:13" ht="18">
      <c r="A7" s="5"/>
      <c r="B7" s="10" t="s">
        <v>2</v>
      </c>
      <c r="C7" s="10"/>
      <c r="D7" s="29">
        <f>D6</f>
        <v>90895.040000000008</v>
      </c>
      <c r="L7" s="4"/>
      <c r="M7" s="4"/>
    </row>
    <row r="8" spans="1:13" ht="18">
      <c r="A8" s="5"/>
      <c r="B8" s="30" t="s">
        <v>26</v>
      </c>
      <c r="C8" s="10"/>
      <c r="D8" s="29">
        <f>D7*12</f>
        <v>1090740.48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772991.04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317749.44</v>
      </c>
      <c r="E10">
        <v>19.97</v>
      </c>
      <c r="F10" s="27">
        <f>E10*D10/100</f>
        <v>63454.563168000001</v>
      </c>
      <c r="G10" s="43">
        <f>D10-F10</f>
        <v>254294.87683200001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 ht="18.75">
      <c r="A45" s="36">
        <v>4</v>
      </c>
      <c r="B45" s="16" t="s">
        <v>12</v>
      </c>
      <c r="C45" s="14" t="s">
        <v>21</v>
      </c>
      <c r="D45" s="16">
        <v>1.38</v>
      </c>
      <c r="F45" s="42">
        <f>D45*100/D47</f>
        <v>19.971056439942114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42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3853.8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91412.136000000013</v>
      </c>
      <c r="L6" s="4"/>
      <c r="M6" s="4"/>
    </row>
    <row r="7" spans="1:13" ht="18">
      <c r="A7" s="5"/>
      <c r="B7" s="10" t="s">
        <v>2</v>
      </c>
      <c r="C7" s="10"/>
      <c r="D7" s="29">
        <f>D6</f>
        <v>91412.136000000013</v>
      </c>
      <c r="L7" s="4"/>
      <c r="M7" s="4"/>
    </row>
    <row r="8" spans="1:13" ht="18">
      <c r="A8" s="5"/>
      <c r="B8" s="30" t="s">
        <v>26</v>
      </c>
      <c r="C8" s="10"/>
      <c r="D8" s="29">
        <f>D7*12</f>
        <v>1096945.6320000002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777388.53600000008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319557.09600000002</v>
      </c>
      <c r="E10">
        <v>19.97</v>
      </c>
      <c r="F10" s="27">
        <f>E10*D10/100</f>
        <v>63815.552071200007</v>
      </c>
      <c r="G10" s="43">
        <f>D10-F10</f>
        <v>255741.54392880001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43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10</v>
      </c>
      <c r="L3" s="4"/>
      <c r="M3" s="4"/>
    </row>
    <row r="4" spans="1:13" ht="18">
      <c r="A4" s="5"/>
      <c r="B4" s="5" t="s">
        <v>25</v>
      </c>
      <c r="C4" s="5"/>
      <c r="D4" s="35">
        <v>3478.4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82507.648000000016</v>
      </c>
      <c r="L6" s="4"/>
      <c r="M6" s="4"/>
    </row>
    <row r="7" spans="1:13" ht="18">
      <c r="A7" s="5"/>
      <c r="B7" s="10" t="s">
        <v>2</v>
      </c>
      <c r="C7" s="10"/>
      <c r="D7" s="29">
        <f>D6</f>
        <v>82507.648000000016</v>
      </c>
      <c r="L7" s="4"/>
      <c r="M7" s="4"/>
    </row>
    <row r="8" spans="1:13" ht="18">
      <c r="A8" s="5"/>
      <c r="B8" s="30" t="s">
        <v>26</v>
      </c>
      <c r="C8" s="10"/>
      <c r="D8" s="29">
        <f>D7*12</f>
        <v>990091.77600000019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701662.84800000011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288428.92800000001</v>
      </c>
      <c r="E10">
        <v>19.97</v>
      </c>
      <c r="F10" s="27">
        <f>E10*D10/100</f>
        <v>57599.256921599997</v>
      </c>
      <c r="G10" s="43">
        <f>D10-F10</f>
        <v>230829.67107840002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44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3861.3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91590.036000000007</v>
      </c>
      <c r="L6" s="4"/>
      <c r="M6" s="4"/>
    </row>
    <row r="7" spans="1:13" ht="18">
      <c r="A7" s="5"/>
      <c r="B7" s="10" t="s">
        <v>2</v>
      </c>
      <c r="C7" s="10"/>
      <c r="D7" s="29">
        <f>D6</f>
        <v>91590.036000000007</v>
      </c>
      <c r="L7" s="4"/>
      <c r="M7" s="4"/>
    </row>
    <row r="8" spans="1:13" ht="18">
      <c r="A8" s="5"/>
      <c r="B8" s="30" t="s">
        <v>26</v>
      </c>
      <c r="C8" s="10"/>
      <c r="D8" s="29">
        <f>D7*12</f>
        <v>1099080.432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778901.4360000001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320178.99600000004</v>
      </c>
      <c r="E10">
        <v>19.97</v>
      </c>
      <c r="F10" s="27">
        <f>E10*D10/100</f>
        <v>63939.745501200006</v>
      </c>
      <c r="G10" s="43">
        <f>D10-F10</f>
        <v>256239.25049880004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45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2346.6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55661.352000000006</v>
      </c>
      <c r="L6" s="4"/>
      <c r="M6" s="4"/>
    </row>
    <row r="7" spans="1:13" ht="18">
      <c r="A7" s="5"/>
      <c r="B7" s="10" t="s">
        <v>2</v>
      </c>
      <c r="C7" s="10"/>
      <c r="D7" s="29">
        <f>D6</f>
        <v>55661.352000000006</v>
      </c>
      <c r="L7" s="4"/>
      <c r="M7" s="4"/>
    </row>
    <row r="8" spans="1:13" ht="18">
      <c r="A8" s="5"/>
      <c r="B8" s="30" t="s">
        <v>26</v>
      </c>
      <c r="C8" s="10"/>
      <c r="D8" s="29">
        <f>D7*12</f>
        <v>667936.22400000005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473356.15200000006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194580.07199999999</v>
      </c>
      <c r="E10">
        <v>19.97</v>
      </c>
      <c r="F10" s="27">
        <f>E10*D10/100</f>
        <v>38857.640378399992</v>
      </c>
      <c r="G10" s="43">
        <f>D10-F10</f>
        <v>155722.4316216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46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5791.1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137364.89200000002</v>
      </c>
      <c r="L6" s="4"/>
      <c r="M6" s="4"/>
    </row>
    <row r="7" spans="1:13" ht="18">
      <c r="A7" s="5"/>
      <c r="B7" s="10" t="s">
        <v>2</v>
      </c>
      <c r="C7" s="10"/>
      <c r="D7" s="29">
        <f>D6</f>
        <v>137364.89200000002</v>
      </c>
      <c r="L7" s="4"/>
      <c r="M7" s="4"/>
    </row>
    <row r="8" spans="1:13" ht="18">
      <c r="A8" s="5"/>
      <c r="B8" s="30" t="s">
        <v>26</v>
      </c>
      <c r="C8" s="10"/>
      <c r="D8" s="29">
        <f>D7*12</f>
        <v>1648378.7040000004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1168180.6920000003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480198.01200000005</v>
      </c>
      <c r="E10">
        <v>19.97</v>
      </c>
      <c r="F10" s="27">
        <f>E10*D10/100</f>
        <v>95895.542996399992</v>
      </c>
      <c r="G10" s="43">
        <f>D10-F10</f>
        <v>384302.46900360007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3.140625" bestFit="1" customWidth="1"/>
    <col min="7" max="7" width="18" bestFit="1" customWidth="1"/>
  </cols>
  <sheetData>
    <row r="1" spans="1:13" ht="26.25">
      <c r="A1" s="5"/>
      <c r="B1" s="34" t="s">
        <v>47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6229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147751.88</v>
      </c>
      <c r="L6" s="4"/>
      <c r="M6" s="4"/>
    </row>
    <row r="7" spans="1:13" ht="18">
      <c r="A7" s="5"/>
      <c r="B7" s="10" t="s">
        <v>2</v>
      </c>
      <c r="C7" s="10"/>
      <c r="D7" s="29">
        <f>D6</f>
        <v>147751.88</v>
      </c>
      <c r="L7" s="4"/>
      <c r="M7" s="4"/>
    </row>
    <row r="8" spans="1:13" ht="18">
      <c r="A8" s="5"/>
      <c r="B8" s="30" t="s">
        <v>26</v>
      </c>
      <c r="C8" s="10"/>
      <c r="D8" s="29">
        <f>D7*12</f>
        <v>1773022.56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1256513.8800000004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516508.68</v>
      </c>
      <c r="E10">
        <v>19.97</v>
      </c>
      <c r="F10" s="27">
        <f>E10*D10/100</f>
        <v>103146.78339599998</v>
      </c>
      <c r="G10" s="43">
        <f>D10-F10</f>
        <v>413361.89660400001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1"/>
  <sheetViews>
    <sheetView workbookViewId="0">
      <selection activeCell="G10" sqref="G10"/>
    </sheetView>
  </sheetViews>
  <sheetFormatPr defaultRowHeight="15"/>
  <cols>
    <col min="1" max="1" width="4.140625" customWidth="1"/>
    <col min="2" max="2" width="46.5703125" customWidth="1"/>
    <col min="3" max="3" width="27" customWidth="1"/>
    <col min="4" max="4" width="22.5703125" customWidth="1"/>
    <col min="6" max="6" width="12" bestFit="1" customWidth="1"/>
    <col min="7" max="7" width="18" bestFit="1" customWidth="1"/>
  </cols>
  <sheetData>
    <row r="1" spans="1:13" ht="26.25">
      <c r="A1" s="5"/>
      <c r="B1" s="34" t="s">
        <v>48</v>
      </c>
      <c r="C1" s="6"/>
      <c r="D1" s="1"/>
      <c r="E1" s="1"/>
      <c r="F1" s="2"/>
      <c r="G1" s="5"/>
      <c r="H1" s="5"/>
      <c r="I1" s="5"/>
      <c r="J1" s="5"/>
      <c r="K1" s="7"/>
      <c r="L1" s="7"/>
    </row>
    <row r="2" spans="1:13" ht="18">
      <c r="A2" s="5"/>
      <c r="B2" s="41" t="s">
        <v>31</v>
      </c>
      <c r="C2" s="41"/>
      <c r="D2" s="41"/>
      <c r="E2" s="8"/>
      <c r="F2" s="7"/>
      <c r="G2" s="7"/>
      <c r="H2" s="7"/>
      <c r="I2" s="7"/>
      <c r="J2" s="7"/>
      <c r="K2" s="7"/>
      <c r="L2" s="7"/>
    </row>
    <row r="3" spans="1:13" ht="18">
      <c r="A3" s="5"/>
      <c r="B3" s="5" t="s">
        <v>0</v>
      </c>
      <c r="C3" s="5"/>
      <c r="D3" s="28">
        <v>9</v>
      </c>
      <c r="L3" s="4"/>
      <c r="M3" s="4"/>
    </row>
    <row r="4" spans="1:13" ht="18">
      <c r="A4" s="5"/>
      <c r="B4" s="5" t="s">
        <v>25</v>
      </c>
      <c r="C4" s="5"/>
      <c r="D4" s="35">
        <v>2394.8000000000002</v>
      </c>
      <c r="L4" s="4"/>
      <c r="M4" s="4"/>
    </row>
    <row r="5" spans="1:13" ht="18">
      <c r="A5" s="5"/>
      <c r="B5" s="5"/>
      <c r="C5" s="5"/>
      <c r="D5" s="28"/>
      <c r="L5" s="4"/>
      <c r="M5" s="4"/>
    </row>
    <row r="6" spans="1:13" ht="30">
      <c r="A6" s="5"/>
      <c r="B6" s="9" t="s">
        <v>1</v>
      </c>
      <c r="C6" s="9"/>
      <c r="D6" s="33">
        <f>D48*D4</f>
        <v>56804.65600000001</v>
      </c>
      <c r="L6" s="4"/>
      <c r="M6" s="4"/>
    </row>
    <row r="7" spans="1:13" ht="18">
      <c r="A7" s="5"/>
      <c r="B7" s="10" t="s">
        <v>2</v>
      </c>
      <c r="C7" s="10"/>
      <c r="D7" s="29">
        <f>D6</f>
        <v>56804.65600000001</v>
      </c>
      <c r="L7" s="4"/>
      <c r="M7" s="4"/>
    </row>
    <row r="8" spans="1:13" ht="18">
      <c r="A8" s="5"/>
      <c r="B8" s="30" t="s">
        <v>26</v>
      </c>
      <c r="C8" s="10"/>
      <c r="D8" s="29">
        <f>D7*12</f>
        <v>681655.87200000009</v>
      </c>
      <c r="L8" s="4"/>
      <c r="M8" s="4"/>
    </row>
    <row r="9" spans="1:13" ht="37.5">
      <c r="A9" s="5"/>
      <c r="B9" s="31" t="s">
        <v>28</v>
      </c>
      <c r="C9" s="26"/>
      <c r="D9" s="32">
        <f>(D28+D39)*D4*12</f>
        <v>483079.0560000001</v>
      </c>
      <c r="L9" s="4"/>
      <c r="M9" s="4"/>
    </row>
    <row r="10" spans="1:13" ht="37.5">
      <c r="A10" s="5"/>
      <c r="B10" s="31" t="s">
        <v>27</v>
      </c>
      <c r="C10" s="26"/>
      <c r="D10" s="32">
        <f>D47*D4*12</f>
        <v>198576.81600000005</v>
      </c>
      <c r="E10">
        <v>19.97</v>
      </c>
      <c r="F10" s="27">
        <f>E10*D10/100</f>
        <v>39655.790155200011</v>
      </c>
      <c r="G10" s="43">
        <f>D10-F10</f>
        <v>158921.02584480005</v>
      </c>
      <c r="L10" s="4"/>
      <c r="M10" s="4"/>
    </row>
    <row r="11" spans="1:13">
      <c r="A11" s="5"/>
      <c r="B11" s="10"/>
      <c r="C11" s="10"/>
      <c r="D11" s="11"/>
      <c r="L11" s="4"/>
      <c r="M11" s="4"/>
    </row>
    <row r="12" spans="1:13">
      <c r="A12" s="12"/>
      <c r="B12" s="17" t="s">
        <v>3</v>
      </c>
      <c r="C12" s="17" t="s">
        <v>20</v>
      </c>
      <c r="D12" s="18" t="s">
        <v>22</v>
      </c>
      <c r="E12" s="3"/>
      <c r="L12" s="4"/>
      <c r="M12" s="4"/>
    </row>
    <row r="13" spans="1:13" ht="51">
      <c r="A13" s="14">
        <v>1</v>
      </c>
      <c r="B13" s="19" t="s">
        <v>4</v>
      </c>
      <c r="C13" s="14" t="s">
        <v>21</v>
      </c>
      <c r="D13" s="15">
        <v>2.4300000000000002</v>
      </c>
      <c r="E13" s="3"/>
      <c r="L13" s="4"/>
      <c r="M13" s="4"/>
    </row>
    <row r="14" spans="1:13" ht="26.25">
      <c r="A14" s="14">
        <v>2</v>
      </c>
      <c r="B14" s="12" t="s">
        <v>29</v>
      </c>
      <c r="C14" s="14" t="s">
        <v>21</v>
      </c>
      <c r="D14" s="15">
        <v>0.09</v>
      </c>
      <c r="E14" s="3"/>
      <c r="L14" s="4"/>
      <c r="M14" s="4"/>
    </row>
    <row r="15" spans="1:13">
      <c r="A15" s="14"/>
      <c r="B15" s="12" t="s">
        <v>24</v>
      </c>
      <c r="C15" s="14"/>
      <c r="D15" s="15"/>
      <c r="E15" s="3"/>
      <c r="L15" s="4"/>
      <c r="M15" s="4"/>
    </row>
    <row r="16" spans="1:13" ht="39">
      <c r="A16" s="14">
        <v>3</v>
      </c>
      <c r="B16" s="12" t="s">
        <v>13</v>
      </c>
      <c r="C16" s="14" t="s">
        <v>21</v>
      </c>
      <c r="D16" s="15">
        <v>0.94</v>
      </c>
      <c r="E16" s="3"/>
      <c r="L16" s="4"/>
      <c r="M16" s="4"/>
    </row>
    <row r="17" spans="1:13">
      <c r="A17" s="14">
        <v>4</v>
      </c>
      <c r="B17" s="12" t="s">
        <v>23</v>
      </c>
      <c r="C17" s="14" t="s">
        <v>21</v>
      </c>
      <c r="D17" s="15">
        <v>0.91</v>
      </c>
      <c r="E17" s="3"/>
      <c r="L17" s="4"/>
      <c r="M17" s="4"/>
    </row>
    <row r="18" spans="1:13" ht="26.25">
      <c r="A18" s="14">
        <v>5</v>
      </c>
      <c r="B18" s="12" t="s">
        <v>6</v>
      </c>
      <c r="C18" s="14" t="s">
        <v>21</v>
      </c>
      <c r="D18" s="15">
        <v>7.0000000000000007E-2</v>
      </c>
      <c r="E18" s="3"/>
      <c r="L18" s="4"/>
      <c r="M18" s="4"/>
    </row>
    <row r="19" spans="1:13">
      <c r="A19" s="14">
        <v>6</v>
      </c>
      <c r="B19" s="16" t="s">
        <v>5</v>
      </c>
      <c r="C19" s="14" t="s">
        <v>21</v>
      </c>
      <c r="D19" s="15">
        <v>0.26</v>
      </c>
      <c r="E19" s="3"/>
      <c r="L19" s="4"/>
      <c r="M19" s="4"/>
    </row>
    <row r="20" spans="1:13">
      <c r="A20" s="14">
        <v>7</v>
      </c>
      <c r="B20" s="12" t="s">
        <v>32</v>
      </c>
      <c r="C20" s="14" t="s">
        <v>21</v>
      </c>
      <c r="D20" s="15">
        <v>1.28</v>
      </c>
      <c r="E20" s="3"/>
      <c r="L20" s="4"/>
      <c r="M20" s="4"/>
    </row>
    <row r="21" spans="1:13" ht="26.25">
      <c r="A21" s="14">
        <v>8</v>
      </c>
      <c r="B21" s="12" t="s">
        <v>14</v>
      </c>
      <c r="C21" s="14" t="s">
        <v>21</v>
      </c>
      <c r="D21" s="15">
        <v>2.64</v>
      </c>
      <c r="E21" s="3"/>
      <c r="L21" s="4"/>
      <c r="M21" s="4"/>
    </row>
    <row r="22" spans="1:13" ht="39">
      <c r="A22" s="14">
        <v>9</v>
      </c>
      <c r="B22" s="12" t="s">
        <v>15</v>
      </c>
      <c r="C22" s="14" t="s">
        <v>21</v>
      </c>
      <c r="D22" s="15">
        <v>0.05</v>
      </c>
      <c r="E22" s="3"/>
      <c r="L22" s="4"/>
      <c r="M22" s="4"/>
    </row>
    <row r="23" spans="1:13" ht="26.25">
      <c r="A23" s="14">
        <v>10</v>
      </c>
      <c r="B23" s="12" t="s">
        <v>16</v>
      </c>
      <c r="C23" s="14" t="s">
        <v>21</v>
      </c>
      <c r="D23" s="15">
        <v>0.05</v>
      </c>
      <c r="E23" s="3"/>
      <c r="L23" s="4"/>
      <c r="M23" s="4"/>
    </row>
    <row r="24" spans="1:13" ht="26.25">
      <c r="A24" s="14">
        <v>11</v>
      </c>
      <c r="B24" s="12" t="s">
        <v>17</v>
      </c>
      <c r="C24" s="14" t="s">
        <v>21</v>
      </c>
      <c r="D24" s="15">
        <v>0.04</v>
      </c>
      <c r="E24" s="3"/>
      <c r="L24" s="4"/>
      <c r="M24" s="4"/>
    </row>
    <row r="25" spans="1:13" ht="26.25">
      <c r="A25" s="14">
        <v>12</v>
      </c>
      <c r="B25" s="12" t="s">
        <v>18</v>
      </c>
      <c r="C25" s="14" t="s">
        <v>21</v>
      </c>
      <c r="D25" s="15">
        <v>0.03</v>
      </c>
      <c r="E25" s="3"/>
      <c r="L25" s="4"/>
      <c r="M25" s="4"/>
    </row>
    <row r="26" spans="1:13">
      <c r="A26" s="14">
        <v>13</v>
      </c>
      <c r="B26" s="12" t="s">
        <v>12</v>
      </c>
      <c r="C26" s="14" t="s">
        <v>21</v>
      </c>
      <c r="D26" s="15">
        <v>2.73</v>
      </c>
      <c r="E26" s="3"/>
      <c r="L26" s="4"/>
      <c r="M26" s="4"/>
    </row>
    <row r="27" spans="1:13" ht="26.25">
      <c r="A27" s="14"/>
      <c r="B27" s="12" t="s">
        <v>30</v>
      </c>
      <c r="C27" s="14"/>
      <c r="D27" s="15">
        <v>0.55000000000000004</v>
      </c>
      <c r="E27" s="3"/>
      <c r="L27" s="4"/>
      <c r="M27" s="4"/>
    </row>
    <row r="28" spans="1:13" ht="18">
      <c r="A28" s="12"/>
      <c r="B28" s="13" t="s">
        <v>7</v>
      </c>
      <c r="C28" s="14"/>
      <c r="D28" s="25">
        <f>SUM(D13:D26)</f>
        <v>11.520000000000001</v>
      </c>
      <c r="E28" s="39">
        <f>D28+D39</f>
        <v>16.810000000000002</v>
      </c>
      <c r="L28" s="4"/>
      <c r="M28" s="4"/>
    </row>
    <row r="29" spans="1:13">
      <c r="A29" s="5"/>
      <c r="B29" s="22"/>
      <c r="C29" s="37"/>
      <c r="D29" s="22"/>
      <c r="E29" s="3"/>
      <c r="L29" s="4"/>
      <c r="M29" s="4"/>
    </row>
    <row r="30" spans="1:13" ht="38.25">
      <c r="A30" s="12"/>
      <c r="B30" s="38" t="s">
        <v>33</v>
      </c>
      <c r="C30" s="17" t="s">
        <v>20</v>
      </c>
      <c r="D30" s="18" t="s">
        <v>22</v>
      </c>
      <c r="E30" s="3"/>
      <c r="L30" s="4"/>
      <c r="M30" s="4"/>
    </row>
    <row r="31" spans="1:13">
      <c r="A31" s="14">
        <v>1</v>
      </c>
      <c r="B31" s="19" t="s">
        <v>34</v>
      </c>
      <c r="C31" s="14" t="s">
        <v>21</v>
      </c>
      <c r="D31" s="15">
        <v>0.63</v>
      </c>
      <c r="E31" s="3"/>
      <c r="L31" s="4"/>
      <c r="M31" s="4"/>
    </row>
    <row r="32" spans="1:13" ht="26.25">
      <c r="A32" s="14">
        <v>2</v>
      </c>
      <c r="B32" s="12" t="s">
        <v>35</v>
      </c>
      <c r="C32" s="14" t="s">
        <v>21</v>
      </c>
      <c r="D32" s="15">
        <v>0.12</v>
      </c>
      <c r="E32" s="3"/>
      <c r="L32" s="4"/>
      <c r="M32" s="4"/>
    </row>
    <row r="33" spans="1:13" ht="26.25">
      <c r="A33" s="14">
        <v>3</v>
      </c>
      <c r="B33" s="12" t="s">
        <v>36</v>
      </c>
      <c r="C33" s="14" t="s">
        <v>21</v>
      </c>
      <c r="D33" s="15">
        <v>2.79</v>
      </c>
      <c r="E33" s="3"/>
      <c r="L33" s="4"/>
      <c r="M33" s="4"/>
    </row>
    <row r="34" spans="1:13">
      <c r="A34" s="14">
        <v>4</v>
      </c>
      <c r="B34" s="12" t="s">
        <v>37</v>
      </c>
      <c r="C34" s="14" t="s">
        <v>21</v>
      </c>
      <c r="D34" s="15">
        <v>0.14000000000000001</v>
      </c>
      <c r="E34" s="3"/>
      <c r="L34" s="4"/>
      <c r="M34" s="4"/>
    </row>
    <row r="35" spans="1:13">
      <c r="A35" s="14">
        <v>5</v>
      </c>
      <c r="B35" s="12" t="s">
        <v>38</v>
      </c>
      <c r="C35" s="14" t="s">
        <v>21</v>
      </c>
      <c r="D35" s="15">
        <v>7.0000000000000007E-2</v>
      </c>
      <c r="E35" s="3"/>
      <c r="L35" s="4"/>
      <c r="M35" s="4"/>
    </row>
    <row r="36" spans="1:13">
      <c r="A36" s="14">
        <v>6</v>
      </c>
      <c r="B36" s="16" t="s">
        <v>39</v>
      </c>
      <c r="C36" s="14" t="s">
        <v>21</v>
      </c>
      <c r="D36" s="15">
        <v>0.19</v>
      </c>
      <c r="E36" s="3"/>
      <c r="L36" s="4"/>
      <c r="M36" s="4"/>
    </row>
    <row r="37" spans="1:13">
      <c r="A37" s="14">
        <v>7</v>
      </c>
      <c r="B37" s="12" t="s">
        <v>12</v>
      </c>
      <c r="C37" s="14" t="s">
        <v>21</v>
      </c>
      <c r="D37" s="15">
        <v>1.35</v>
      </c>
      <c r="E37" s="3"/>
      <c r="L37" s="4"/>
      <c r="M37" s="4"/>
    </row>
    <row r="38" spans="1:13" ht="26.25">
      <c r="A38" s="14"/>
      <c r="B38" s="12" t="s">
        <v>30</v>
      </c>
      <c r="C38" s="14" t="s">
        <v>21</v>
      </c>
      <c r="D38" s="15">
        <v>0.22</v>
      </c>
      <c r="E38" s="3"/>
      <c r="L38" s="4"/>
      <c r="M38" s="4"/>
    </row>
    <row r="39" spans="1:13" ht="18">
      <c r="A39" s="14"/>
      <c r="B39" s="13" t="s">
        <v>7</v>
      </c>
      <c r="C39" s="14"/>
      <c r="D39" s="25">
        <f>SUM(D31:D37)</f>
        <v>5.29</v>
      </c>
      <c r="E39" s="3"/>
      <c r="L39" s="4"/>
      <c r="M39" s="4"/>
    </row>
    <row r="40" spans="1:13">
      <c r="A40" s="5"/>
      <c r="B40" s="22"/>
      <c r="C40" s="37"/>
      <c r="D40" s="22"/>
      <c r="E40" s="3"/>
      <c r="L40" s="4"/>
      <c r="M40" s="4"/>
    </row>
    <row r="41" spans="1:13">
      <c r="A41" s="16"/>
      <c r="B41" s="17" t="s">
        <v>8</v>
      </c>
      <c r="C41" s="17" t="s">
        <v>20</v>
      </c>
      <c r="D41" s="18" t="s">
        <v>22</v>
      </c>
      <c r="L41" s="4"/>
      <c r="M41" s="4"/>
    </row>
    <row r="42" spans="1:13">
      <c r="A42" s="36">
        <v>1</v>
      </c>
      <c r="B42" s="16" t="s">
        <v>9</v>
      </c>
      <c r="C42" s="14" t="s">
        <v>21</v>
      </c>
      <c r="D42" s="15">
        <v>3.5</v>
      </c>
      <c r="L42" s="4"/>
      <c r="M42" s="4"/>
    </row>
    <row r="43" spans="1:13">
      <c r="A43" s="36">
        <v>2</v>
      </c>
      <c r="B43" s="16" t="s">
        <v>10</v>
      </c>
      <c r="C43" s="14" t="s">
        <v>21</v>
      </c>
      <c r="D43" s="16">
        <v>1.83</v>
      </c>
      <c r="L43" s="4"/>
      <c r="M43" s="4"/>
    </row>
    <row r="44" spans="1:13">
      <c r="A44" s="36">
        <v>3</v>
      </c>
      <c r="B44" s="16" t="s">
        <v>19</v>
      </c>
      <c r="C44" s="14" t="s">
        <v>21</v>
      </c>
      <c r="D44" s="16">
        <v>0.2</v>
      </c>
      <c r="L44" s="4"/>
      <c r="M44" s="4"/>
    </row>
    <row r="45" spans="1:13">
      <c r="A45" s="36">
        <v>4</v>
      </c>
      <c r="B45" s="16" t="s">
        <v>12</v>
      </c>
      <c r="C45" s="14" t="s">
        <v>21</v>
      </c>
      <c r="D45" s="16">
        <v>1.38</v>
      </c>
      <c r="L45" s="4"/>
      <c r="M45" s="4"/>
    </row>
    <row r="46" spans="1:13" ht="26.25">
      <c r="A46" s="16"/>
      <c r="B46" s="12" t="s">
        <v>30</v>
      </c>
      <c r="C46" s="14" t="s">
        <v>21</v>
      </c>
      <c r="D46" s="16">
        <v>0.36</v>
      </c>
      <c r="L46" s="4"/>
      <c r="M46" s="4"/>
    </row>
    <row r="47" spans="1:13" ht="18">
      <c r="A47" s="16"/>
      <c r="B47" s="13" t="s">
        <v>7</v>
      </c>
      <c r="C47" s="14"/>
      <c r="D47" s="25">
        <f>SUM(D41:D45)</f>
        <v>6.91</v>
      </c>
      <c r="L47" s="4"/>
      <c r="M47" s="4"/>
    </row>
    <row r="48" spans="1:13" ht="18">
      <c r="A48" s="5"/>
      <c r="B48" s="20" t="s">
        <v>11</v>
      </c>
      <c r="C48" s="20"/>
      <c r="D48" s="21">
        <f>D28+D39+D47</f>
        <v>23.720000000000002</v>
      </c>
      <c r="L48" s="4"/>
      <c r="M48" s="4"/>
    </row>
    <row r="49" spans="1:14" ht="21" customHeight="1">
      <c r="A49" s="22"/>
      <c r="B49" s="23"/>
      <c r="C49" s="23"/>
      <c r="D49" s="24"/>
      <c r="E49" s="24"/>
      <c r="F49" s="3"/>
      <c r="G49" s="24"/>
      <c r="M49" s="4"/>
      <c r="N49" s="4"/>
    </row>
    <row r="51" spans="1:14">
      <c r="D51" s="27"/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Г,4</vt:lpstr>
      <vt:lpstr>Г,8</vt:lpstr>
      <vt:lpstr>Б,40</vt:lpstr>
      <vt:lpstr>Б,43</vt:lpstr>
      <vt:lpstr>Б,46</vt:lpstr>
      <vt:lpstr>Б,47</vt:lpstr>
      <vt:lpstr>Б,48</vt:lpstr>
      <vt:lpstr>Б,49А</vt:lpstr>
      <vt:lpstr>Б,51А</vt:lpstr>
      <vt:lpstr>Б,52</vt:lpstr>
      <vt:lpstr>Б,54</vt:lpstr>
      <vt:lpstr>Б,59</vt:lpstr>
      <vt:lpstr>Н,59</vt:lpstr>
      <vt:lpstr>В,15</vt:lpstr>
      <vt:lpstr>В,17</vt:lpstr>
      <vt:lpstr>В,17.1</vt:lpstr>
      <vt:lpstr>В,17.2</vt:lpstr>
      <vt:lpstr>В,17.3</vt:lpstr>
      <vt:lpstr>В,17.4</vt:lpstr>
      <vt:lpstr>В,17.5</vt:lpstr>
      <vt:lpstr>В,17.6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2015-03-03T12:11:17Z</dcterms:modified>
</cp:coreProperties>
</file>